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2م\المرفوع للمحاسب القانوني 2022م\ملفات الأرباع الثلاثة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4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D159" i="1" s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<sst xmlns="http://schemas.openxmlformats.org/spreadsheetml/2006/main" count="554" uniqueCount="447">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</sst>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0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4988634.67</a:t>
          </a:r>
          <a:r>
            <a:rPr lang="ar-SA" sz="1400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4" sqref="K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4988634.67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5" t="s">
        <v>36</v>
      </c>
      <c r="C5" s="258" t="s">
        <v>93</v>
      </c>
      <c r="D5" s="258"/>
      <c r="E5" s="258"/>
      <c r="F5" s="258"/>
      <c r="G5" s="258" t="s">
        <v>94</v>
      </c>
      <c r="H5" s="259"/>
    </row>
    <row r="6" spans="2:12" ht="31.5" customHeight="1" x14ac:dyDescent="0.2">
      <c r="B6" s="256"/>
      <c r="C6" s="260" t="s">
        <v>95</v>
      </c>
      <c r="D6" s="261"/>
      <c r="E6" s="260" t="s">
        <v>185</v>
      </c>
      <c r="F6" s="261"/>
      <c r="G6" s="262" t="s">
        <v>94</v>
      </c>
      <c r="H6" s="264" t="s">
        <v>98</v>
      </c>
    </row>
    <row r="7" spans="2:12" ht="16.5" thickBot="1" x14ac:dyDescent="0.25">
      <c r="B7" s="257"/>
      <c r="C7" s="145" t="s">
        <v>93</v>
      </c>
      <c r="D7" s="145" t="s">
        <v>186</v>
      </c>
      <c r="E7" s="145" t="s">
        <v>96</v>
      </c>
      <c r="F7" s="145" t="s">
        <v>97</v>
      </c>
      <c r="G7" s="263"/>
      <c r="H7" s="265"/>
      <c r="I7" s="80"/>
      <c r="J7" s="81"/>
      <c r="K7" s="81"/>
    </row>
    <row r="8" spans="2:12" ht="21" thickTop="1" x14ac:dyDescent="0.2">
      <c r="B8" s="252" t="s">
        <v>112</v>
      </c>
      <c r="C8" s="253"/>
      <c r="D8" s="253"/>
      <c r="E8" s="253"/>
      <c r="F8" s="253"/>
      <c r="G8" s="253"/>
      <c r="H8" s="254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2" t="s">
        <v>113</v>
      </c>
      <c r="C21" s="253"/>
      <c r="D21" s="253"/>
      <c r="E21" s="253"/>
      <c r="F21" s="253"/>
      <c r="G21" s="253"/>
      <c r="H21" s="254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6" t="s">
        <v>179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2:14" ht="15" thickBot="1" x14ac:dyDescent="0.25"/>
    <row r="5" spans="2:14" ht="30.75" customHeight="1" thickTop="1" x14ac:dyDescent="0.2">
      <c r="B5" s="269" t="s">
        <v>90</v>
      </c>
      <c r="C5" s="274" t="s">
        <v>86</v>
      </c>
      <c r="D5" s="274" t="s">
        <v>87</v>
      </c>
      <c r="E5" s="274" t="s">
        <v>88</v>
      </c>
      <c r="F5" s="274" t="s">
        <v>91</v>
      </c>
      <c r="G5" s="271" t="s">
        <v>436</v>
      </c>
      <c r="H5" s="272"/>
      <c r="I5" s="272"/>
      <c r="J5" s="272"/>
      <c r="K5" s="273"/>
      <c r="L5" s="276" t="s">
        <v>89</v>
      </c>
      <c r="M5" s="267" t="s">
        <v>441</v>
      </c>
      <c r="N5" s="267" t="s">
        <v>184</v>
      </c>
    </row>
    <row r="6" spans="2:14" ht="15" customHeight="1" thickBot="1" x14ac:dyDescent="0.3">
      <c r="B6" s="270"/>
      <c r="C6" s="275"/>
      <c r="D6" s="275"/>
      <c r="E6" s="275"/>
      <c r="F6" s="275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7"/>
      <c r="M6" s="268"/>
      <c r="N6" s="268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D15" sqref="D15"/>
    </sheetView>
  </sheetViews>
  <sheetFormatPr defaultRowHeight="14.25" x14ac:dyDescent="0.2"/>
  <cols>
    <col min="2" max="2" width="8.125" bestFit="1" customWidth="1"/>
    <col min="3" max="3" width="32.125" customWidth="1"/>
    <col min="4" max="4" width="12.375" bestFit="1" customWidth="1"/>
    <col min="13" max="13" width="1.375" customWidth="1"/>
  </cols>
  <sheetData>
    <row r="2" spans="2:16" ht="21" thickBot="1" x14ac:dyDescent="0.35">
      <c r="C2" s="278" t="s">
        <v>178</v>
      </c>
      <c r="D2" s="278"/>
      <c r="E2" s="278"/>
      <c r="F2" s="278"/>
      <c r="G2" s="278"/>
      <c r="H2" s="278"/>
      <c r="I2" s="278"/>
      <c r="J2" s="278"/>
      <c r="K2" s="278"/>
      <c r="L2" s="278"/>
    </row>
    <row r="3" spans="2:16" ht="23.25" thickBot="1" x14ac:dyDescent="0.25">
      <c r="B3" s="279" t="s">
        <v>188</v>
      </c>
      <c r="C3" s="284" t="s">
        <v>114</v>
      </c>
      <c r="D3" s="281" t="s">
        <v>37</v>
      </c>
      <c r="E3" s="282"/>
      <c r="F3" s="283"/>
      <c r="G3" s="281" t="s">
        <v>38</v>
      </c>
      <c r="H3" s="282"/>
      <c r="I3" s="283"/>
      <c r="J3" s="281" t="s">
        <v>39</v>
      </c>
      <c r="K3" s="282"/>
      <c r="L3" s="283"/>
      <c r="N3" s="281" t="s">
        <v>85</v>
      </c>
      <c r="O3" s="282"/>
      <c r="P3" s="283"/>
    </row>
    <row r="4" spans="2:16" ht="22.5" thickBot="1" x14ac:dyDescent="0.25">
      <c r="B4" s="280"/>
      <c r="C4" s="285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51">
        <v>1131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1131</v>
      </c>
      <c r="O14" s="141">
        <f t="shared" si="1"/>
        <v>0</v>
      </c>
      <c r="P14" s="141">
        <f t="shared" si="2"/>
        <v>1131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1131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1131</v>
      </c>
      <c r="O19" s="6">
        <f t="shared" si="1"/>
        <v>0</v>
      </c>
      <c r="P19" s="6">
        <f t="shared" si="2"/>
        <v>1131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1131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1131</v>
      </c>
      <c r="O26" s="9">
        <f t="shared" si="1"/>
        <v>0</v>
      </c>
      <c r="P26" s="9">
        <f t="shared" si="2"/>
        <v>1131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152" activePane="bottomRight" state="frozen"/>
      <selection pane="topRight" activeCell="M1" sqref="M1"/>
      <selection pane="bottomLeft" activeCell="A5" sqref="A5"/>
      <selection pane="bottomRight" activeCell="E140" sqref="E140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2.625" customWidth="1"/>
    <col min="5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6" t="s">
        <v>443</v>
      </c>
      <c r="C2" s="286"/>
      <c r="D2" s="286"/>
      <c r="E2" s="286"/>
      <c r="F2" s="286"/>
      <c r="G2" s="286"/>
      <c r="H2" s="286"/>
      <c r="I2" s="286"/>
      <c r="J2" s="286"/>
      <c r="K2" s="286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68760.929999999993</v>
      </c>
      <c r="E5" s="223">
        <f>E6</f>
        <v>43013.37999999999</v>
      </c>
      <c r="F5" s="224">
        <f>F210</f>
        <v>25747.55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43013.37999999999</v>
      </c>
      <c r="E6" s="226">
        <f>E7+E38+E134+E190</f>
        <v>43013.37999999999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3584.87</v>
      </c>
      <c r="E7" s="226">
        <f>E8+E17</f>
        <v>3584.87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3584.87</v>
      </c>
      <c r="E8" s="226">
        <f>SUM(E9:E16)</f>
        <v>3584.87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2000</v>
      </c>
      <c r="E9" s="226">
        <v>2000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1584.87</v>
      </c>
      <c r="E16" s="226">
        <v>1584.87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1552.58</v>
      </c>
      <c r="E38" s="226">
        <f>E39+E49+E88+E118</f>
        <v>1552.58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1270.81</v>
      </c>
      <c r="E39" s="226">
        <f>SUM(E40:E48)</f>
        <v>1270.81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1255</v>
      </c>
      <c r="E40" s="226">
        <v>1255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15.81</v>
      </c>
      <c r="E47" s="226">
        <v>15.81</v>
      </c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281.77</v>
      </c>
      <c r="E88" s="226">
        <f>SUM(E89:E93,E97:E100,E109,E113)</f>
        <v>281.77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166.77</v>
      </c>
      <c r="E89" s="226">
        <v>166.77</v>
      </c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115</v>
      </c>
      <c r="E90" s="226">
        <v>115</v>
      </c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37875.929999999993</v>
      </c>
      <c r="E134" s="226">
        <f>SUM(E135,E137,E144,E150,E155,E157,E159,E161,E163,E165,E167,E169,E171,E183)</f>
        <v>37875.929999999993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37047</v>
      </c>
      <c r="E139" s="226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 s="22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 s="226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 s="22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 s="226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90.68</v>
      </c>
      <c r="E169" s="226">
        <f>E170</f>
        <v>90.68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90.68</v>
      </c>
      <c r="E170" s="226">
        <v>90.68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275.63</v>
      </c>
      <c r="E171" s="226">
        <f>SUM(E172:E182)</f>
        <v>275.63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275.63</v>
      </c>
      <c r="E172" s="226">
        <v>275.63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25747.55</v>
      </c>
      <c r="E210" s="228"/>
      <c r="F210" s="227">
        <f>SUM(F211,F249)</f>
        <v>25747.55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25747.55</v>
      </c>
      <c r="E211" s="232"/>
      <c r="F211" s="227">
        <f>SUM(F212,F214,F223,F232,F238)</f>
        <v>25747.55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25747.55</v>
      </c>
      <c r="E238" s="232"/>
      <c r="F238" s="227">
        <f>SUM(F239:F248)</f>
        <v>25747.55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3400</v>
      </c>
      <c r="E240" s="232"/>
      <c r="F240" s="227">
        <v>3400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>SUM(E244:K244)</f>
        <v>17452.55</v>
      </c>
      <c r="E244" s="232"/>
      <c r="F244" s="227">
        <v>17452.55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4895</v>
      </c>
      <c r="E245" s="232"/>
      <c r="F245" s="227">
        <v>4895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68760.929999999993</v>
      </c>
      <c r="E293" s="243">
        <f>E5</f>
        <v>43013.37999999999</v>
      </c>
      <c r="F293" s="243">
        <f>F210</f>
        <v>25747.55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D20" sqref="D20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9" t="s">
        <v>444</v>
      </c>
      <c r="C2" s="289"/>
      <c r="D2" s="289"/>
      <c r="E2" s="289"/>
      <c r="F2" s="289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8">
        <v>241897.60000000001</v>
      </c>
      <c r="E7" s="247">
        <v>271651.59999999998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241897.60000000001</v>
      </c>
      <c r="E15" s="161">
        <f>SUM(E7:E14)</f>
        <v>271651.59999999998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50">
        <v>4920126</v>
      </c>
      <c r="E17" s="249">
        <v>4920126</v>
      </c>
      <c r="F17" s="160"/>
    </row>
    <row r="18" spans="2:6" ht="21" customHeight="1" x14ac:dyDescent="0.2">
      <c r="B18" s="207">
        <v>122</v>
      </c>
      <c r="C18" s="208" t="s">
        <v>54</v>
      </c>
      <c r="D18" s="250">
        <v>10925</v>
      </c>
      <c r="E18" s="249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4931051</v>
      </c>
      <c r="E22" s="161">
        <f>SUM(E17:E21)</f>
        <v>4931051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7" t="s">
        <v>425</v>
      </c>
      <c r="C33" s="288"/>
      <c r="D33" s="166">
        <f>D15+D22+D31</f>
        <v>5172948.5999999996</v>
      </c>
      <c r="E33" s="166">
        <f>E15+E22+E31</f>
        <v>5202702.5999999996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4" sqref="F24"/>
    </sheetView>
  </sheetViews>
  <sheetFormatPr defaultRowHeight="14.25" x14ac:dyDescent="0.2"/>
  <cols>
    <col min="3" max="3" width="8.125" bestFit="1" customWidth="1"/>
    <col min="4" max="4" width="33.375" customWidth="1"/>
    <col min="5" max="5" width="15.125" customWidth="1"/>
    <col min="6" max="6" width="12.375" bestFit="1" customWidth="1"/>
    <col min="7" max="7" width="23.375" customWidth="1"/>
  </cols>
  <sheetData>
    <row r="2" spans="3:7" ht="20.25" x14ac:dyDescent="0.3">
      <c r="C2" s="289" t="s">
        <v>445</v>
      </c>
      <c r="D2" s="289"/>
      <c r="E2" s="289"/>
      <c r="F2" s="289"/>
      <c r="G2" s="289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184313.93</v>
      </c>
      <c r="F19" s="249">
        <v>146438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184313.93</v>
      </c>
      <c r="F22" s="161">
        <f>SUM(F15:F21)</f>
        <v>146438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170837.45</v>
      </c>
      <c r="F25" s="247">
        <v>196585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4817797.22</v>
      </c>
      <c r="F26" s="247">
        <v>4859679.5999999996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4988634.67</v>
      </c>
      <c r="F28" s="164">
        <f>SUM(F25:F27)</f>
        <v>5056264.5999999996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7" t="s">
        <v>433</v>
      </c>
      <c r="D30" s="288"/>
      <c r="E30" s="166">
        <f>E13+E22+E28</f>
        <v>5172948.5999999996</v>
      </c>
      <c r="F30" s="166">
        <f>F13+F22+F28</f>
        <v>5202702.5999999996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90" t="s">
        <v>176</v>
      </c>
      <c r="C3" s="290"/>
      <c r="D3" s="290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9" t="s">
        <v>446</v>
      </c>
      <c r="C2" s="299"/>
      <c r="D2" s="299"/>
      <c r="E2" s="299"/>
      <c r="F2" s="299"/>
      <c r="G2" s="299"/>
      <c r="H2" s="299"/>
      <c r="I2" s="299"/>
      <c r="J2" s="299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3" t="s">
        <v>434</v>
      </c>
      <c r="C5" s="294"/>
      <c r="D5" s="295"/>
      <c r="F5" s="296" t="s">
        <v>435</v>
      </c>
      <c r="G5" s="297"/>
      <c r="H5" s="298"/>
      <c r="J5" s="291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2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25747.55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-25747.55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3400</v>
      </c>
      <c r="E34" s="117"/>
      <c r="F34" s="124">
        <v>31105002</v>
      </c>
      <c r="G34" s="125" t="s">
        <v>146</v>
      </c>
      <c r="H34" s="175"/>
      <c r="J34" s="140">
        <f t="shared" si="0"/>
        <v>-3400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17452.55</v>
      </c>
      <c r="E38" s="117"/>
      <c r="F38" s="124">
        <v>31105006</v>
      </c>
      <c r="G38" s="125" t="s">
        <v>154</v>
      </c>
      <c r="H38" s="175"/>
      <c r="J38" s="140">
        <f t="shared" si="0"/>
        <v>-17452.55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4895</v>
      </c>
      <c r="E39" s="117"/>
      <c r="F39" s="124">
        <v>31105007</v>
      </c>
      <c r="G39" s="125" t="s">
        <v>156</v>
      </c>
      <c r="H39" s="175"/>
      <c r="J39" s="140">
        <f t="shared" si="0"/>
        <v>-4895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25747.55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-25747.55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196585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170837.45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2023-01-18T06:02:29Z</dcterms:modified>
</cp:coreProperties>
</file>